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pcvanb/Documents/Paul/DQI/rest/"/>
    </mc:Choice>
  </mc:AlternateContent>
  <xr:revisionPtr revIDLastSave="0" documentId="13_ncr:1_{2BD3242B-AABA-904E-A8C8-AB1127044443}" xr6:coauthVersionLast="45" xr6:coauthVersionMax="45" xr10:uidLastSave="{00000000-0000-0000-0000-000000000000}"/>
  <bookViews>
    <workbookView xWindow="1040" yWindow="460" windowWidth="37360" windowHeight="21140" xr2:uid="{00000000-000D-0000-FFFF-FFFF00000000}"/>
  </bookViews>
  <sheets>
    <sheet name="parameters en uitkomst" sheetId="1" r:id="rId1"/>
    <sheet name="gegevens" sheetId="3" r:id="rId2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" i="1" l="1"/>
  <c r="B2" i="3" l="1"/>
  <c r="B1" i="3"/>
  <c r="B6" i="1" l="1"/>
  <c r="F1" i="1"/>
  <c r="E1" i="1"/>
  <c r="B8" i="1"/>
  <c r="B7" i="1"/>
  <c r="B11" i="1" l="1"/>
  <c r="F12" i="1"/>
  <c r="B12" i="1"/>
  <c r="E3" i="1" s="1"/>
  <c r="E4" i="1" l="1"/>
  <c r="F8" i="1"/>
  <c r="F6" i="1"/>
  <c r="F5" i="1"/>
  <c r="F3" i="1"/>
  <c r="F10" i="1"/>
  <c r="E5" i="1"/>
  <c r="F9" i="1"/>
  <c r="F4" i="1"/>
  <c r="E9" i="1"/>
</calcChain>
</file>

<file path=xl/sharedStrings.xml><?xml version="1.0" encoding="utf-8"?>
<sst xmlns="http://schemas.openxmlformats.org/spreadsheetml/2006/main" count="34" uniqueCount="31">
  <si>
    <t>Populatie</t>
  </si>
  <si>
    <t>Steekproefomvang</t>
  </si>
  <si>
    <t>Steekproefvariantie</t>
  </si>
  <si>
    <t>Eindigheidscorrectie</t>
  </si>
  <si>
    <t>Steekproefgemiddelde</t>
  </si>
  <si>
    <t>Ondergrens</t>
  </si>
  <si>
    <t>Bovengrens</t>
  </si>
  <si>
    <t>Xi</t>
  </si>
  <si>
    <r>
      <t xml:space="preserve">  ∑</t>
    </r>
    <r>
      <rPr>
        <sz val="10"/>
        <rFont val="Arial"/>
        <family val="2"/>
      </rPr>
      <t xml:space="preserve"> x</t>
    </r>
    <r>
      <rPr>
        <vertAlign val="subscript"/>
        <sz val="10"/>
        <rFont val="Arial"/>
        <family val="2"/>
      </rPr>
      <t>i</t>
    </r>
  </si>
  <si>
    <r>
      <t xml:space="preserve">  ∑ x</t>
    </r>
    <r>
      <rPr>
        <vertAlign val="subscript"/>
        <sz val="10"/>
        <rFont val="Arial"/>
        <family val="2"/>
      </rPr>
      <t>i</t>
    </r>
    <r>
      <rPr>
        <vertAlign val="superscript"/>
        <sz val="10"/>
        <rFont val="Arial"/>
        <family val="2"/>
      </rPr>
      <t>2</t>
    </r>
  </si>
  <si>
    <t>Tweezijdige betrouwbaarheid</t>
  </si>
  <si>
    <t>Type betrouwbaarheidsinterval</t>
  </si>
  <si>
    <t>volgnummer</t>
  </si>
  <si>
    <t>som</t>
  </si>
  <si>
    <t>kwadraatsom</t>
  </si>
  <si>
    <t>xxxxxxxxxxxxxx</t>
  </si>
  <si>
    <t>xxxxxxxxxx</t>
  </si>
  <si>
    <t>Steekproefgemiddelde, variantie bekend</t>
  </si>
  <si>
    <t>Steekproefgemiddelde, variantie onbekend</t>
  </si>
  <si>
    <t>Een waarneming, variantie bekend</t>
  </si>
  <si>
    <t>Een waarneming, variantie onbekend</t>
  </si>
  <si>
    <t>interval-metrisch 09-02-2021 disclaimer op steekproeven.eu</t>
  </si>
  <si>
    <t>Onnauwkeurigheid (halve breedte)</t>
  </si>
  <si>
    <t>Gewenste onnauwkeurigheid</t>
  </si>
  <si>
    <t>Noodzakelijk extra aantal waarnemingen</t>
  </si>
  <si>
    <t>laat deze</t>
  </si>
  <si>
    <t>staan!!!</t>
  </si>
  <si>
    <t>kolom hier</t>
  </si>
  <si>
    <t>Indien bekend: geef variantie</t>
  </si>
  <si>
    <t>Indien bekend: geef omvang populatie</t>
  </si>
  <si>
    <t>Steekproefdata uit werkblad gegevens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</si>
</sst>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</fills>
  <borders count="16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/>
    <xf numFmtId="0" fontId="4" fillId="0" borderId="0" xfId="0" applyFont="1"/>
    <xf numFmtId="0" fontId="3" fillId="2" borderId="4" xfId="0" applyFont="1" applyFill="1" applyBorder="1" applyProtection="1">
      <protection hidden="1"/>
    </xf>
    <xf numFmtId="0" fontId="3" fillId="2" borderId="5" xfId="0" applyFont="1" applyFill="1" applyBorder="1" applyAlignment="1" applyProtection="1">
      <alignment horizontal="right"/>
      <protection hidden="1"/>
    </xf>
    <xf numFmtId="0" fontId="3" fillId="2" borderId="5" xfId="0" applyFont="1" applyFill="1" applyBorder="1" applyProtection="1">
      <protection hidden="1"/>
    </xf>
    <xf numFmtId="0" fontId="8" fillId="2" borderId="5" xfId="0" applyFont="1" applyFill="1" applyBorder="1" applyProtection="1">
      <protection hidden="1"/>
    </xf>
    <xf numFmtId="0" fontId="0" fillId="2" borderId="7" xfId="0" applyFill="1" applyBorder="1" applyProtection="1">
      <protection hidden="1"/>
    </xf>
    <xf numFmtId="0" fontId="0" fillId="2" borderId="0" xfId="0" applyFill="1" applyBorder="1" applyProtection="1">
      <protection hidden="1"/>
    </xf>
    <xf numFmtId="0" fontId="3" fillId="2" borderId="0" xfId="0" applyFont="1" applyFill="1" applyBorder="1" applyProtection="1">
      <protection hidden="1"/>
    </xf>
    <xf numFmtId="0" fontId="0" fillId="2" borderId="0" xfId="0" applyFill="1" applyBorder="1" applyAlignment="1" applyProtection="1">
      <alignment horizontal="right"/>
      <protection hidden="1"/>
    </xf>
    <xf numFmtId="0" fontId="0" fillId="2" borderId="1" xfId="0" applyFill="1" applyBorder="1" applyAlignment="1" applyProtection="1">
      <alignment horizontal="right"/>
      <protection hidden="1"/>
    </xf>
    <xf numFmtId="0" fontId="1" fillId="2" borderId="7" xfId="0" applyFont="1" applyFill="1" applyBorder="1" applyProtection="1">
      <protection hidden="1"/>
    </xf>
    <xf numFmtId="0" fontId="0" fillId="0" borderId="0" xfId="0" applyFill="1" applyBorder="1" applyAlignment="1" applyProtection="1">
      <alignment horizontal="right"/>
      <protection locked="0"/>
    </xf>
    <xf numFmtId="4" fontId="0" fillId="2" borderId="0" xfId="0" applyNumberFormat="1" applyFill="1" applyBorder="1" applyAlignment="1" applyProtection="1">
      <alignment horizontal="right"/>
      <protection hidden="1"/>
    </xf>
    <xf numFmtId="4" fontId="0" fillId="2" borderId="1" xfId="0" applyNumberFormat="1" applyFill="1" applyBorder="1" applyAlignment="1" applyProtection="1">
      <alignment horizontal="right"/>
      <protection hidden="1"/>
    </xf>
    <xf numFmtId="0" fontId="4" fillId="2" borderId="7" xfId="0" applyFont="1" applyFill="1" applyBorder="1" applyProtection="1">
      <protection hidden="1"/>
    </xf>
    <xf numFmtId="2" fontId="4" fillId="0" borderId="0" xfId="0" applyNumberFormat="1" applyFont="1" applyFill="1" applyBorder="1" applyAlignment="1" applyProtection="1">
      <alignment horizontal="right"/>
      <protection locked="0"/>
    </xf>
    <xf numFmtId="0" fontId="3" fillId="2" borderId="7" xfId="0" applyFont="1" applyFill="1" applyBorder="1" applyProtection="1">
      <protection hidden="1"/>
    </xf>
    <xf numFmtId="164" fontId="0" fillId="0" borderId="0" xfId="1" applyNumberFormat="1" applyFont="1" applyFill="1" applyBorder="1" applyAlignment="1" applyProtection="1">
      <alignment horizontal="right"/>
      <protection locked="0"/>
    </xf>
    <xf numFmtId="0" fontId="4" fillId="2" borderId="0" xfId="0" applyFont="1" applyFill="1" applyBorder="1" applyAlignment="1" applyProtection="1">
      <alignment horizontal="right"/>
      <protection hidden="1"/>
    </xf>
    <xf numFmtId="2" fontId="4" fillId="2" borderId="0" xfId="0" applyNumberFormat="1" applyFont="1" applyFill="1" applyBorder="1" applyAlignment="1" applyProtection="1">
      <alignment horizontal="right"/>
      <protection hidden="1"/>
    </xf>
    <xf numFmtId="0" fontId="0" fillId="2" borderId="8" xfId="0" applyFill="1" applyBorder="1" applyProtection="1">
      <protection hidden="1"/>
    </xf>
    <xf numFmtId="2" fontId="0" fillId="2" borderId="2" xfId="0" applyNumberFormat="1" applyFill="1" applyBorder="1" applyAlignment="1" applyProtection="1">
      <alignment horizontal="right"/>
      <protection hidden="1"/>
    </xf>
    <xf numFmtId="0" fontId="0" fillId="2" borderId="2" xfId="0" applyFill="1" applyBorder="1" applyProtection="1">
      <protection hidden="1"/>
    </xf>
    <xf numFmtId="164" fontId="7" fillId="2" borderId="5" xfId="0" applyNumberFormat="1" applyFont="1" applyFill="1" applyBorder="1" applyAlignment="1" applyProtection="1">
      <alignment horizontal="right"/>
      <protection hidden="1"/>
    </xf>
    <xf numFmtId="164" fontId="7" fillId="2" borderId="6" xfId="0" applyNumberFormat="1" applyFont="1" applyFill="1" applyBorder="1" applyAlignment="1" applyProtection="1">
      <alignment horizontal="right"/>
      <protection hidden="1"/>
    </xf>
    <xf numFmtId="0" fontId="1" fillId="2" borderId="2" xfId="0" applyFont="1" applyFill="1" applyBorder="1" applyProtection="1">
      <protection hidden="1"/>
    </xf>
    <xf numFmtId="4" fontId="0" fillId="2" borderId="2" xfId="0" applyNumberFormat="1" applyFill="1" applyBorder="1" applyAlignment="1" applyProtection="1">
      <alignment horizontal="right"/>
      <protection hidden="1"/>
    </xf>
    <xf numFmtId="0" fontId="1" fillId="2" borderId="3" xfId="0" applyFont="1" applyFill="1" applyBorder="1" applyAlignment="1" applyProtection="1">
      <alignment horizontal="right"/>
      <protection hidden="1"/>
    </xf>
    <xf numFmtId="0" fontId="1" fillId="0" borderId="0" xfId="0" applyFont="1"/>
    <xf numFmtId="0" fontId="1" fillId="2" borderId="9" xfId="0" applyFont="1" applyFill="1" applyBorder="1" applyProtection="1">
      <protection hidden="1"/>
    </xf>
    <xf numFmtId="4" fontId="0" fillId="2" borderId="10" xfId="0" applyNumberFormat="1" applyFill="1" applyBorder="1" applyAlignment="1" applyProtection="1">
      <alignment horizontal="right"/>
      <protection hidden="1"/>
    </xf>
    <xf numFmtId="4" fontId="0" fillId="2" borderId="11" xfId="0" applyNumberFormat="1" applyFill="1" applyBorder="1" applyAlignment="1" applyProtection="1">
      <alignment horizontal="right"/>
      <protection hidden="1"/>
    </xf>
    <xf numFmtId="0" fontId="1" fillId="2" borderId="12" xfId="0" applyFont="1" applyFill="1" applyBorder="1" applyProtection="1">
      <protection hidden="1"/>
    </xf>
    <xf numFmtId="4" fontId="0" fillId="2" borderId="13" xfId="0" applyNumberFormat="1" applyFill="1" applyBorder="1" applyAlignment="1" applyProtection="1">
      <alignment horizontal="right"/>
      <protection hidden="1"/>
    </xf>
    <xf numFmtId="4" fontId="0" fillId="2" borderId="14" xfId="0" applyNumberFormat="1" applyFill="1" applyBorder="1" applyAlignment="1" applyProtection="1">
      <alignment horizontal="right"/>
      <protection hidden="1"/>
    </xf>
    <xf numFmtId="0" fontId="1" fillId="2" borderId="15" xfId="0" applyFont="1" applyFill="1" applyBorder="1" applyProtection="1">
      <protection hidden="1"/>
    </xf>
    <xf numFmtId="3" fontId="0" fillId="2" borderId="14" xfId="0" applyNumberFormat="1" applyFill="1" applyBorder="1" applyAlignment="1" applyProtection="1">
      <alignment horizontal="right"/>
      <protection hidden="1"/>
    </xf>
    <xf numFmtId="0" fontId="0" fillId="0" borderId="1" xfId="0" applyBorder="1" applyProtection="1">
      <protection locked="0"/>
    </xf>
  </cellXfs>
  <cellStyles count="2">
    <cellStyle name="Procent" xfId="1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14"/>
  <sheetViews>
    <sheetView tabSelected="1" zoomScale="280" zoomScaleNormal="280" workbookViewId="0">
      <selection activeCell="B3" sqref="B3"/>
    </sheetView>
  </sheetViews>
  <sheetFormatPr baseColWidth="10" defaultRowHeight="13" x14ac:dyDescent="0.15"/>
  <cols>
    <col min="1" max="1" width="31.1640625" customWidth="1"/>
    <col min="2" max="2" width="10.1640625" style="1" customWidth="1"/>
    <col min="3" max="3" width="1.33203125" customWidth="1"/>
    <col min="4" max="4" width="32.6640625" customWidth="1"/>
    <col min="5" max="5" width="11.33203125" customWidth="1"/>
    <col min="6" max="6" width="9.83203125" customWidth="1"/>
    <col min="7" max="256" width="8.83203125" customWidth="1"/>
  </cols>
  <sheetData>
    <row r="1" spans="1:6" ht="14" thickTop="1" x14ac:dyDescent="0.15">
      <c r="A1" s="4" t="s">
        <v>0</v>
      </c>
      <c r="B1" s="5"/>
      <c r="C1" s="6"/>
      <c r="D1" s="7" t="s">
        <v>11</v>
      </c>
      <c r="E1" s="26">
        <f>1-(1-$B$10)/2</f>
        <v>0.95</v>
      </c>
      <c r="F1" s="27">
        <f>1-(1-$B$10)/2</f>
        <v>0.95</v>
      </c>
    </row>
    <row r="2" spans="1:6" x14ac:dyDescent="0.15">
      <c r="A2" s="19"/>
      <c r="B2" s="10"/>
      <c r="C2" s="9"/>
      <c r="D2" s="10"/>
      <c r="E2" s="11" t="s">
        <v>5</v>
      </c>
      <c r="F2" s="12" t="s">
        <v>6</v>
      </c>
    </row>
    <row r="3" spans="1:6" x14ac:dyDescent="0.15">
      <c r="A3" s="13" t="s">
        <v>29</v>
      </c>
      <c r="B3" s="14"/>
      <c r="C3" s="9"/>
      <c r="D3" s="32" t="s">
        <v>19</v>
      </c>
      <c r="E3" s="33">
        <f>$B$11-_xlfn.NORM.S.INV($E$1)*SQRT($B$4)</f>
        <v>3.14</v>
      </c>
      <c r="F3" s="34">
        <f>$B$11+_xlfn.NORM.S.INV($E$1)*SQRT($B$4)</f>
        <v>3.14</v>
      </c>
    </row>
    <row r="4" spans="1:6" x14ac:dyDescent="0.15">
      <c r="A4" s="13" t="s">
        <v>28</v>
      </c>
      <c r="B4" s="18"/>
      <c r="C4" s="9"/>
      <c r="D4" s="35" t="s">
        <v>20</v>
      </c>
      <c r="E4" s="36">
        <f>$B$11-_xlfn.T.INV($E$1,$B$6-1)*SQRT($B$12)</f>
        <v>0.62779820546535703</v>
      </c>
      <c r="F4" s="37">
        <f>$B$11+_xlfn.T.INV($E$1,$B$6-1)*SQRT($B$12)</f>
        <v>5.6522017945346432</v>
      </c>
    </row>
    <row r="5" spans="1:6" x14ac:dyDescent="0.15">
      <c r="A5" s="19" t="s">
        <v>30</v>
      </c>
      <c r="B5" s="10"/>
      <c r="C5" s="9"/>
      <c r="D5" s="32" t="s">
        <v>17</v>
      </c>
      <c r="E5" s="33">
        <f>$B$11-_xlfn.NORM.S.INV($E$1)*SQRT($B$13)*SQRT($B$4)/SQRT($B$6)</f>
        <v>3.14</v>
      </c>
      <c r="F5" s="34">
        <f>$B$11+_xlfn.NORM.S.INV($E$1)*SQRT($B$13)*SQRT($B$4)/SQRT($B$6)</f>
        <v>3.14</v>
      </c>
    </row>
    <row r="6" spans="1:6" s="2" customFormat="1" x14ac:dyDescent="0.15">
      <c r="A6" s="8" t="s">
        <v>1</v>
      </c>
      <c r="B6" s="11">
        <f>gegevens!A54</f>
        <v>50</v>
      </c>
      <c r="C6" s="9"/>
      <c r="D6" s="38" t="s">
        <v>22</v>
      </c>
      <c r="E6" s="15"/>
      <c r="F6" s="16">
        <f>_xlfn.NORM.S.INV($E$1)*SQRT($B$13)*SQRT($B$4)/SQRT($B$6)</f>
        <v>0</v>
      </c>
    </row>
    <row r="7" spans="1:6" ht="15" x14ac:dyDescent="0.2">
      <c r="A7" s="17" t="s">
        <v>8</v>
      </c>
      <c r="B7" s="11">
        <f>gegevens!B1</f>
        <v>157</v>
      </c>
      <c r="C7" s="10"/>
      <c r="D7" s="38" t="s">
        <v>23</v>
      </c>
      <c r="E7" s="15"/>
      <c r="F7" s="40">
        <v>0.2</v>
      </c>
    </row>
    <row r="8" spans="1:6" ht="16" x14ac:dyDescent="0.2">
      <c r="A8" s="8" t="s">
        <v>9</v>
      </c>
      <c r="B8" s="11">
        <f>gegevens!B2</f>
        <v>603</v>
      </c>
      <c r="C8" s="9"/>
      <c r="D8" s="35" t="s">
        <v>24</v>
      </c>
      <c r="E8" s="36"/>
      <c r="F8" s="39">
        <f>ROUNDUP(((_xlfn.NORM.S.INV($E$1))^2)*($B$13)*($B$4)/F7^2,0)-B6</f>
        <v>-50</v>
      </c>
    </row>
    <row r="9" spans="1:6" s="2" customFormat="1" x14ac:dyDescent="0.15">
      <c r="A9" s="8"/>
      <c r="B9" s="11"/>
      <c r="C9" s="9"/>
      <c r="D9" s="32" t="s">
        <v>18</v>
      </c>
      <c r="E9" s="33">
        <f>$B$11-_xlfn.T.INV($E$1,$B$6-1)*SQRT($B$13)*SQRT($B$12)/SQRT($B$6)</f>
        <v>2.7847210150751081</v>
      </c>
      <c r="F9" s="34">
        <f>$B$11+_xlfn.T.INV($E$1,$B$6-1)*SQRT($B$13)*SQRT($B$12)/SQRT($B$6)</f>
        <v>3.4952789849248922</v>
      </c>
    </row>
    <row r="10" spans="1:6" x14ac:dyDescent="0.15">
      <c r="A10" s="8" t="s">
        <v>10</v>
      </c>
      <c r="B10" s="20">
        <v>0.9</v>
      </c>
      <c r="C10" s="9"/>
      <c r="D10" s="38" t="s">
        <v>22</v>
      </c>
      <c r="E10" s="15"/>
      <c r="F10" s="16">
        <f>_xlfn.T.INV($E$1,$B$6-1)*SQRT($B$13)*SQRT($B$12)/SQRT($B$6)</f>
        <v>0.35527898492489196</v>
      </c>
    </row>
    <row r="11" spans="1:6" x14ac:dyDescent="0.15">
      <c r="A11" s="17" t="s">
        <v>4</v>
      </c>
      <c r="B11" s="21">
        <f>B7/B6</f>
        <v>3.14</v>
      </c>
      <c r="C11" s="9"/>
      <c r="D11" s="38" t="s">
        <v>23</v>
      </c>
      <c r="E11" s="15"/>
      <c r="F11" s="40">
        <v>0.2</v>
      </c>
    </row>
    <row r="12" spans="1:6" x14ac:dyDescent="0.15">
      <c r="A12" s="17" t="s">
        <v>2</v>
      </c>
      <c r="B12" s="22">
        <f>B6/(B6-1)*(B8/B6-B11^2)</f>
        <v>2.2453061224489796</v>
      </c>
      <c r="C12" s="9"/>
      <c r="D12" s="35" t="s">
        <v>24</v>
      </c>
      <c r="E12" s="36"/>
      <c r="F12" s="39">
        <f>ROUNDUP(((_xlfn.T.INV($E$1,$B$6-1))^2)*($B$13)*($B$12)/(F11^2),0)-B6</f>
        <v>108</v>
      </c>
    </row>
    <row r="13" spans="1:6" s="2" customFormat="1" ht="14" thickBot="1" x14ac:dyDescent="0.2">
      <c r="A13" s="23" t="s">
        <v>3</v>
      </c>
      <c r="B13" s="24">
        <f>IF(B3="",1,SQRT((B3-B6)/(B3-1)))</f>
        <v>1</v>
      </c>
      <c r="C13" s="25"/>
      <c r="D13" s="28"/>
      <c r="E13" s="29"/>
      <c r="F13" s="30" t="s">
        <v>21</v>
      </c>
    </row>
    <row r="14" spans="1:6" ht="14" thickTop="1" x14ac:dyDescent="0.15"/>
  </sheetData>
  <sheetProtection algorithmName="SHA-512" hashValue="RqsJwBjKNfKdmKSUu+w40BwSzr6P02VEnhMdnLypswbWvKPl2Ezvztaa1Tckzq2iA5BozKIvQ8nNXl7beYuE+A==" saltValue="ayZtePyjbdYBWkMEGJ+JsQ==" spinCount="100000" sheet="1" objects="1" scenarios="1" selectLockedCells="1"/>
  <phoneticPr fontId="2" type="noConversion"/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E55"/>
  <sheetViews>
    <sheetView zoomScale="227" zoomScaleNormal="227" workbookViewId="0">
      <selection activeCell="B3" sqref="B3"/>
    </sheetView>
  </sheetViews>
  <sheetFormatPr baseColWidth="10" defaultRowHeight="13" x14ac:dyDescent="0.15"/>
  <cols>
    <col min="1" max="4" width="11.6640625" customWidth="1"/>
    <col min="5" max="5" width="8.83203125" customWidth="1"/>
    <col min="6" max="6" width="12.5" customWidth="1"/>
    <col min="7" max="259" width="8.83203125" customWidth="1"/>
  </cols>
  <sheetData>
    <row r="1" spans="1:5" x14ac:dyDescent="0.15">
      <c r="A1" s="3" t="s">
        <v>13</v>
      </c>
      <c r="B1">
        <f>SUM($E$5:$E54)</f>
        <v>157</v>
      </c>
      <c r="E1" s="31" t="s">
        <v>25</v>
      </c>
    </row>
    <row r="2" spans="1:5" x14ac:dyDescent="0.15">
      <c r="A2" s="3" t="s">
        <v>14</v>
      </c>
      <c r="B2">
        <f>SUMSQ($E$5:$E54)</f>
        <v>603</v>
      </c>
      <c r="E2" s="31" t="s">
        <v>27</v>
      </c>
    </row>
    <row r="3" spans="1:5" x14ac:dyDescent="0.15">
      <c r="E3" s="31" t="s">
        <v>26</v>
      </c>
    </row>
    <row r="4" spans="1:5" x14ac:dyDescent="0.15">
      <c r="A4" s="3" t="s">
        <v>12</v>
      </c>
      <c r="B4" s="3"/>
      <c r="C4" s="3"/>
      <c r="D4" s="3"/>
      <c r="E4" s="1" t="s">
        <v>7</v>
      </c>
    </row>
    <row r="5" spans="1:5" x14ac:dyDescent="0.15">
      <c r="A5">
        <v>1</v>
      </c>
      <c r="E5">
        <v>9</v>
      </c>
    </row>
    <row r="6" spans="1:5" x14ac:dyDescent="0.15">
      <c r="A6">
        <v>2</v>
      </c>
      <c r="E6">
        <v>8</v>
      </c>
    </row>
    <row r="7" spans="1:5" x14ac:dyDescent="0.15">
      <c r="A7">
        <v>3</v>
      </c>
      <c r="E7">
        <v>4</v>
      </c>
    </row>
    <row r="8" spans="1:5" x14ac:dyDescent="0.15">
      <c r="A8">
        <v>4</v>
      </c>
      <c r="E8">
        <v>2</v>
      </c>
    </row>
    <row r="9" spans="1:5" x14ac:dyDescent="0.15">
      <c r="A9">
        <v>5</v>
      </c>
      <c r="E9">
        <v>3</v>
      </c>
    </row>
    <row r="10" spans="1:5" x14ac:dyDescent="0.15">
      <c r="A10">
        <v>6</v>
      </c>
      <c r="E10">
        <v>4</v>
      </c>
    </row>
    <row r="11" spans="1:5" x14ac:dyDescent="0.15">
      <c r="A11">
        <v>7</v>
      </c>
      <c r="E11">
        <v>2</v>
      </c>
    </row>
    <row r="12" spans="1:5" x14ac:dyDescent="0.15">
      <c r="A12">
        <v>8</v>
      </c>
      <c r="E12">
        <v>1</v>
      </c>
    </row>
    <row r="13" spans="1:5" x14ac:dyDescent="0.15">
      <c r="A13">
        <v>9</v>
      </c>
      <c r="E13">
        <v>4</v>
      </c>
    </row>
    <row r="14" spans="1:5" x14ac:dyDescent="0.15">
      <c r="A14">
        <v>10</v>
      </c>
      <c r="E14">
        <v>2</v>
      </c>
    </row>
    <row r="15" spans="1:5" x14ac:dyDescent="0.15">
      <c r="A15">
        <v>11</v>
      </c>
      <c r="E15">
        <v>3</v>
      </c>
    </row>
    <row r="16" spans="1:5" x14ac:dyDescent="0.15">
      <c r="A16">
        <v>12</v>
      </c>
      <c r="E16">
        <v>4</v>
      </c>
    </row>
    <row r="17" spans="1:5" x14ac:dyDescent="0.15">
      <c r="A17">
        <v>13</v>
      </c>
      <c r="E17">
        <v>2</v>
      </c>
    </row>
    <row r="18" spans="1:5" x14ac:dyDescent="0.15">
      <c r="A18">
        <v>14</v>
      </c>
      <c r="E18">
        <v>3</v>
      </c>
    </row>
    <row r="19" spans="1:5" x14ac:dyDescent="0.15">
      <c r="A19">
        <v>15</v>
      </c>
      <c r="E19">
        <v>4</v>
      </c>
    </row>
    <row r="20" spans="1:5" x14ac:dyDescent="0.15">
      <c r="A20">
        <v>16</v>
      </c>
      <c r="E20">
        <v>2</v>
      </c>
    </row>
    <row r="21" spans="1:5" x14ac:dyDescent="0.15">
      <c r="A21">
        <v>17</v>
      </c>
      <c r="E21">
        <v>5</v>
      </c>
    </row>
    <row r="22" spans="1:5" x14ac:dyDescent="0.15">
      <c r="A22">
        <v>18</v>
      </c>
      <c r="E22">
        <v>4</v>
      </c>
    </row>
    <row r="23" spans="1:5" x14ac:dyDescent="0.15">
      <c r="A23">
        <v>19</v>
      </c>
      <c r="E23">
        <v>2</v>
      </c>
    </row>
    <row r="24" spans="1:5" x14ac:dyDescent="0.15">
      <c r="A24">
        <v>20</v>
      </c>
      <c r="E24">
        <v>3</v>
      </c>
    </row>
    <row r="25" spans="1:5" x14ac:dyDescent="0.15">
      <c r="A25">
        <v>21</v>
      </c>
      <c r="E25">
        <v>4</v>
      </c>
    </row>
    <row r="26" spans="1:5" x14ac:dyDescent="0.15">
      <c r="A26">
        <v>22</v>
      </c>
      <c r="E26">
        <v>2</v>
      </c>
    </row>
    <row r="27" spans="1:5" x14ac:dyDescent="0.15">
      <c r="A27">
        <v>23</v>
      </c>
      <c r="E27">
        <v>3</v>
      </c>
    </row>
    <row r="28" spans="1:5" x14ac:dyDescent="0.15">
      <c r="A28">
        <v>24</v>
      </c>
      <c r="E28">
        <v>4</v>
      </c>
    </row>
    <row r="29" spans="1:5" x14ac:dyDescent="0.15">
      <c r="A29">
        <v>25</v>
      </c>
      <c r="E29">
        <v>3</v>
      </c>
    </row>
    <row r="30" spans="1:5" x14ac:dyDescent="0.15">
      <c r="A30">
        <v>26</v>
      </c>
      <c r="E30">
        <v>4</v>
      </c>
    </row>
    <row r="31" spans="1:5" x14ac:dyDescent="0.15">
      <c r="A31">
        <v>27</v>
      </c>
      <c r="E31">
        <v>2</v>
      </c>
    </row>
    <row r="32" spans="1:5" x14ac:dyDescent="0.15">
      <c r="A32">
        <v>28</v>
      </c>
      <c r="E32">
        <v>3</v>
      </c>
    </row>
    <row r="33" spans="1:5" x14ac:dyDescent="0.15">
      <c r="A33">
        <v>29</v>
      </c>
      <c r="E33">
        <v>4</v>
      </c>
    </row>
    <row r="34" spans="1:5" x14ac:dyDescent="0.15">
      <c r="A34">
        <v>30</v>
      </c>
      <c r="E34">
        <v>2</v>
      </c>
    </row>
    <row r="35" spans="1:5" x14ac:dyDescent="0.15">
      <c r="A35">
        <v>31</v>
      </c>
      <c r="E35">
        <v>3</v>
      </c>
    </row>
    <row r="36" spans="1:5" x14ac:dyDescent="0.15">
      <c r="A36">
        <v>32</v>
      </c>
      <c r="E36">
        <v>4</v>
      </c>
    </row>
    <row r="37" spans="1:5" x14ac:dyDescent="0.15">
      <c r="A37">
        <v>33</v>
      </c>
      <c r="E37">
        <v>2</v>
      </c>
    </row>
    <row r="38" spans="1:5" x14ac:dyDescent="0.15">
      <c r="A38">
        <v>34</v>
      </c>
      <c r="E38">
        <v>3</v>
      </c>
    </row>
    <row r="39" spans="1:5" x14ac:dyDescent="0.15">
      <c r="A39">
        <v>35</v>
      </c>
      <c r="E39">
        <v>4</v>
      </c>
    </row>
    <row r="40" spans="1:5" x14ac:dyDescent="0.15">
      <c r="A40">
        <v>36</v>
      </c>
      <c r="E40">
        <v>2</v>
      </c>
    </row>
    <row r="41" spans="1:5" x14ac:dyDescent="0.15">
      <c r="A41">
        <v>37</v>
      </c>
      <c r="E41">
        <v>3</v>
      </c>
    </row>
    <row r="42" spans="1:5" x14ac:dyDescent="0.15">
      <c r="A42">
        <v>38</v>
      </c>
      <c r="E42">
        <v>4</v>
      </c>
    </row>
    <row r="43" spans="1:5" x14ac:dyDescent="0.15">
      <c r="A43">
        <v>39</v>
      </c>
      <c r="E43">
        <v>2</v>
      </c>
    </row>
    <row r="44" spans="1:5" x14ac:dyDescent="0.15">
      <c r="A44">
        <v>40</v>
      </c>
      <c r="E44">
        <v>3</v>
      </c>
    </row>
    <row r="45" spans="1:5" x14ac:dyDescent="0.15">
      <c r="A45">
        <v>41</v>
      </c>
      <c r="E45">
        <v>4</v>
      </c>
    </row>
    <row r="46" spans="1:5" x14ac:dyDescent="0.15">
      <c r="A46">
        <v>42</v>
      </c>
      <c r="E46">
        <v>2</v>
      </c>
    </row>
    <row r="47" spans="1:5" x14ac:dyDescent="0.15">
      <c r="A47">
        <v>43</v>
      </c>
      <c r="E47">
        <v>3</v>
      </c>
    </row>
    <row r="48" spans="1:5" x14ac:dyDescent="0.15">
      <c r="A48">
        <v>44</v>
      </c>
      <c r="E48">
        <v>4</v>
      </c>
    </row>
    <row r="49" spans="1:5" x14ac:dyDescent="0.15">
      <c r="A49">
        <v>45</v>
      </c>
      <c r="E49">
        <v>2</v>
      </c>
    </row>
    <row r="50" spans="1:5" x14ac:dyDescent="0.15">
      <c r="A50">
        <v>46</v>
      </c>
      <c r="E50">
        <v>3</v>
      </c>
    </row>
    <row r="51" spans="1:5" x14ac:dyDescent="0.15">
      <c r="A51">
        <v>47</v>
      </c>
      <c r="E51">
        <v>4</v>
      </c>
    </row>
    <row r="52" spans="1:5" x14ac:dyDescent="0.15">
      <c r="A52">
        <v>48</v>
      </c>
      <c r="E52">
        <v>1</v>
      </c>
    </row>
    <row r="53" spans="1:5" x14ac:dyDescent="0.15">
      <c r="A53">
        <v>49</v>
      </c>
      <c r="E53">
        <v>1</v>
      </c>
    </row>
    <row r="54" spans="1:5" x14ac:dyDescent="0.15">
      <c r="A54">
        <v>50</v>
      </c>
      <c r="E54">
        <v>1</v>
      </c>
    </row>
    <row r="55" spans="1:5" x14ac:dyDescent="0.15">
      <c r="A55" s="3" t="s">
        <v>15</v>
      </c>
      <c r="B55" s="3"/>
      <c r="C55" s="3"/>
      <c r="D55" s="3"/>
      <c r="E55" s="3" t="s">
        <v>16</v>
      </c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parameters en uitkomst</vt:lpstr>
      <vt:lpstr>gegevens</vt:lpstr>
    </vt:vector>
  </TitlesOfParts>
  <Company>Deloitte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Confidence Interval Spreadsheet</dc:title>
  <dc:creator>Suzanne de Vries</dc:creator>
  <cp:lastModifiedBy>Microsoft Office-gebruiker</cp:lastModifiedBy>
  <dcterms:created xsi:type="dcterms:W3CDTF">2005-05-27T07:46:57Z</dcterms:created>
  <dcterms:modified xsi:type="dcterms:W3CDTF">2020-12-21T14:43:43Z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-1421412045</vt:i4>
  </property>
  <property fmtid="{D5CDD505-2E9C-101B-9397-08002B2CF9AE}" pid="3" name="_NewReviewCycle">
    <vt:lpwstr/>
  </property>
  <property fmtid="{D5CDD505-2E9C-101B-9397-08002B2CF9AE}" pid="4" name="_EmailSubject">
    <vt:lpwstr>Vatechniek + intranetsite</vt:lpwstr>
  </property>
  <property fmtid="{D5CDD505-2E9C-101B-9397-08002B2CF9AE}" pid="5" name="_AuthorEmail">
    <vt:lpwstr>SdeVries@deloitte.nl</vt:lpwstr>
  </property>
  <property fmtid="{D5CDD505-2E9C-101B-9397-08002B2CF9AE}" pid="6" name="_AuthorEmailDisplayName">
    <vt:lpwstr>de Vries, Suzanne (NL - Amstelveen)</vt:lpwstr>
  </property>
</Properties>
</file>